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JEKTY 2023\03_02_Horní 102\"/>
    </mc:Choice>
  </mc:AlternateContent>
  <xr:revisionPtr revIDLastSave="0" documentId="13_ncr:1_{3014999C-75A9-4A98-AD8A-3EF033099E9D}" xr6:coauthVersionLast="47" xr6:coauthVersionMax="47" xr10:uidLastSave="{00000000-0000-0000-0000-000000000000}"/>
  <bookViews>
    <workbookView xWindow="-120" yWindow="-120" windowWidth="29040" windowHeight="15840" xr2:uid="{49F06E0D-5C02-4090-A50F-8BD4325C3649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" i="2" l="1"/>
  <c r="I46" i="2"/>
  <c r="F46" i="2"/>
  <c r="J45" i="2"/>
  <c r="I45" i="2"/>
  <c r="F45" i="2"/>
  <c r="K45" i="2" s="1"/>
  <c r="J44" i="2"/>
  <c r="I44" i="2"/>
  <c r="F44" i="2"/>
  <c r="K44" i="2" s="1"/>
  <c r="J43" i="2"/>
  <c r="I43" i="2"/>
  <c r="F43" i="2"/>
  <c r="K43" i="2" s="1"/>
  <c r="J42" i="2"/>
  <c r="I42" i="2"/>
  <c r="F42" i="2"/>
  <c r="J41" i="2"/>
  <c r="I41" i="2"/>
  <c r="F41" i="2"/>
  <c r="K41" i="2" s="1"/>
  <c r="J40" i="2"/>
  <c r="I40" i="2"/>
  <c r="F40" i="2"/>
  <c r="K40" i="2" s="1"/>
  <c r="J39" i="2"/>
  <c r="I39" i="2"/>
  <c r="F39" i="2"/>
  <c r="K39" i="2" s="1"/>
  <c r="J38" i="2"/>
  <c r="I38" i="2"/>
  <c r="F38" i="2"/>
  <c r="J37" i="2"/>
  <c r="I37" i="2"/>
  <c r="F37" i="2"/>
  <c r="F47" i="2" s="1"/>
  <c r="J33" i="2"/>
  <c r="I33" i="2"/>
  <c r="F33" i="2"/>
  <c r="K33" i="2" s="1"/>
  <c r="J32" i="2"/>
  <c r="I32" i="2"/>
  <c r="F32" i="2"/>
  <c r="K32" i="2" s="1"/>
  <c r="J31" i="2"/>
  <c r="I31" i="2"/>
  <c r="F31" i="2"/>
  <c r="K30" i="2"/>
  <c r="J30" i="2"/>
  <c r="J29" i="2"/>
  <c r="I29" i="2"/>
  <c r="K29" i="2" s="1"/>
  <c r="F29" i="2"/>
  <c r="J28" i="2"/>
  <c r="I28" i="2"/>
  <c r="F28" i="2"/>
  <c r="K27" i="2"/>
  <c r="J27" i="2"/>
  <c r="K26" i="2"/>
  <c r="J26" i="2"/>
  <c r="I26" i="2"/>
  <c r="F26" i="2"/>
  <c r="K25" i="2"/>
  <c r="J25" i="2"/>
  <c r="I25" i="2"/>
  <c r="F25" i="2"/>
  <c r="K24" i="2"/>
  <c r="J24" i="2"/>
  <c r="J23" i="2"/>
  <c r="I23" i="2"/>
  <c r="F23" i="2"/>
  <c r="K22" i="2"/>
  <c r="J22" i="2"/>
  <c r="J21" i="2"/>
  <c r="I21" i="2"/>
  <c r="F21" i="2"/>
  <c r="K20" i="2"/>
  <c r="J20" i="2"/>
  <c r="J19" i="2"/>
  <c r="I19" i="2"/>
  <c r="K19" i="2" s="1"/>
  <c r="F19" i="2"/>
  <c r="K18" i="2"/>
  <c r="J18" i="2"/>
  <c r="J17" i="2"/>
  <c r="I17" i="2"/>
  <c r="F17" i="2"/>
  <c r="K17" i="2" s="1"/>
  <c r="K16" i="2"/>
  <c r="J16" i="2"/>
  <c r="J15" i="2"/>
  <c r="I15" i="2"/>
  <c r="K15" i="2" s="1"/>
  <c r="F15" i="2"/>
  <c r="K14" i="2"/>
  <c r="J14" i="2"/>
  <c r="K13" i="2"/>
  <c r="J13" i="2"/>
  <c r="I13" i="2"/>
  <c r="F13" i="2"/>
  <c r="K12" i="2"/>
  <c r="J12" i="2"/>
  <c r="J11" i="2"/>
  <c r="I11" i="2"/>
  <c r="F11" i="2"/>
  <c r="K10" i="2"/>
  <c r="J10" i="2"/>
  <c r="J9" i="2"/>
  <c r="I9" i="2"/>
  <c r="K9" i="2" s="1"/>
  <c r="F9" i="2"/>
  <c r="K8" i="2"/>
  <c r="J8" i="2"/>
  <c r="J7" i="2"/>
  <c r="I7" i="2"/>
  <c r="F7" i="2"/>
  <c r="K6" i="2"/>
  <c r="J6" i="2"/>
  <c r="J5" i="2"/>
  <c r="I5" i="2"/>
  <c r="F5" i="2"/>
  <c r="F34" i="2" s="1"/>
  <c r="K4" i="2"/>
  <c r="J4" i="2"/>
  <c r="J3" i="2"/>
  <c r="I3" i="2"/>
  <c r="F3" i="2"/>
  <c r="I34" i="2" l="1"/>
  <c r="I47" i="2"/>
  <c r="C33" i="3" s="1"/>
  <c r="K21" i="2"/>
  <c r="K31" i="2"/>
  <c r="K38" i="2"/>
  <c r="K42" i="2"/>
  <c r="K46" i="2"/>
  <c r="K11" i="2"/>
  <c r="K28" i="2"/>
  <c r="K5" i="2"/>
  <c r="K7" i="2"/>
  <c r="K23" i="2"/>
  <c r="K37" i="2"/>
  <c r="B33" i="3"/>
  <c r="C5" i="3"/>
  <c r="C6" i="3"/>
  <c r="C8" i="3" s="1"/>
  <c r="C32" i="3"/>
  <c r="B3" i="3"/>
  <c r="C4" i="3" s="1"/>
  <c r="B32" i="3"/>
  <c r="K3" i="2"/>
  <c r="K34" i="2" s="1"/>
  <c r="B4" i="3"/>
  <c r="B7" i="3" s="1"/>
  <c r="K47" i="2" l="1"/>
  <c r="C7" i="3"/>
  <c r="C12" i="3" s="1"/>
  <c r="B12" i="3"/>
  <c r="C15" i="3" l="1"/>
  <c r="C14" i="3"/>
  <c r="C13" i="3"/>
  <c r="C16" i="3" l="1"/>
  <c r="C24" i="3" l="1"/>
  <c r="C25" i="3" l="1"/>
  <c r="C27" i="3" s="1"/>
</calcChain>
</file>

<file path=xl/sharedStrings.xml><?xml version="1.0" encoding="utf-8"?>
<sst xmlns="http://schemas.openxmlformats.org/spreadsheetml/2006/main" count="359" uniqueCount="168">
  <si>
    <t>Název</t>
  </si>
  <si>
    <t>Hodnota</t>
  </si>
  <si>
    <t>Nadpis rekapitulace</t>
  </si>
  <si>
    <t>Akce</t>
  </si>
  <si>
    <t>Oprava/výměna stávající EPS - Horní 3033/102</t>
  </si>
  <si>
    <t>Projekt</t>
  </si>
  <si>
    <t>Elektrická požární signalizace</t>
  </si>
  <si>
    <t>Investor</t>
  </si>
  <si>
    <t>Městský obvod Ostrava-Jih</t>
  </si>
  <si>
    <t>Z. č.</t>
  </si>
  <si>
    <t>300398</t>
  </si>
  <si>
    <t/>
  </si>
  <si>
    <t>Smlouva</t>
  </si>
  <si>
    <t>O/0401/2023/OBH</t>
  </si>
  <si>
    <t>Vypracoval</t>
  </si>
  <si>
    <t>Ing.Pavel Vank</t>
  </si>
  <si>
    <t>Kontroloval</t>
  </si>
  <si>
    <t>Pavel Vank</t>
  </si>
  <si>
    <t>Datum</t>
  </si>
  <si>
    <t>01.03.2023</t>
  </si>
  <si>
    <t>Zpracovatel</t>
  </si>
  <si>
    <t>Temar spol. s r.o.</t>
  </si>
  <si>
    <t>CÚ</t>
  </si>
  <si>
    <t>vlastní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</si>
  <si>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</si>
  <si>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</si>
  <si>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</si>
  <si>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</si>
  <si>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</si>
  <si>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</si>
  <si>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</si>
  <si>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PPV zemních prací, nátěrů  (1) %</t>
  </si>
  <si>
    <t>0,00</t>
  </si>
  <si>
    <t>Dodavat. dokumentace  (1 - 1,5) %</t>
  </si>
  <si>
    <t>1,50</t>
  </si>
  <si>
    <t>Rizika a pojištění  (1 - 1,5) %</t>
  </si>
  <si>
    <t>3,00</t>
  </si>
  <si>
    <t>Opravy v záruce  (5 - 7) %</t>
  </si>
  <si>
    <t>5,00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</si>
  <si>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</si>
  <si>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</si>
  <si>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</si>
  <si>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</si>
  <si>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</si>
  <si>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</si>
  <si>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</si>
  <si>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</si>
  <si>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</si>
  <si>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</si>
  <si>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</si>
  <si>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15</t>
  </si>
  <si>
    <t>Pozice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</si>
  <si>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</si>
  <si>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</si>
  <si>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</si>
  <si>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</si>
  <si>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</si>
  <si>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</si>
  <si>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</si>
  <si>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</si>
  <si>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</si>
  <si>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Dodávky - EPS</t>
  </si>
  <si>
    <t>MHU 116</t>
  </si>
  <si>
    <t>ks</t>
  </si>
  <si>
    <t>Modulární analogová adresovatelná ústředna, až 1536 adres, obsahuje displej vč. ovládacího panelu, desku systémovou DSY-2, desku zdroje DZD-1, 6 slotů pro volitelné desky, 1x zdroj 24V/5A, prostor pro 2 akumulátory 12V/12Ah.</t>
  </si>
  <si>
    <t>Aku 12V,12Ah</t>
  </si>
  <si>
    <t>max. dob. proud 4A      rozměry: 151x99x101mm</t>
  </si>
  <si>
    <t>DLI-1</t>
  </si>
  <si>
    <t>Deska linková, 2 izolované kruhové linky, max. 256 adres</t>
  </si>
  <si>
    <t>DPE-1</t>
  </si>
  <si>
    <t>Deska periferií, pro připojení nadstavby, ZDP, OPPO MHY 919</t>
  </si>
  <si>
    <t>DPE-2</t>
  </si>
  <si>
    <t>Deska periferií GSM(LTE)/LAN</t>
  </si>
  <si>
    <t>DVV-5</t>
  </si>
  <si>
    <t>Deska vstupně/výstupní 8xIN,8xOUT (hlídaný relé.výstup)</t>
  </si>
  <si>
    <t>MHY 919</t>
  </si>
  <si>
    <t>Obslužné pole požární ochrany - OPPO - k ústřednám MHU 115, MHU 116, MHU 117 jako slave na RS 485</t>
  </si>
  <si>
    <t>MHG 262</t>
  </si>
  <si>
    <t>Hlásič kouře optický interaktivní</t>
  </si>
  <si>
    <t>MHY 734</t>
  </si>
  <si>
    <t>Zásuvka pro adresovatelné a interaktivní hlásiče</t>
  </si>
  <si>
    <t>MHA 142</t>
  </si>
  <si>
    <t>Hlásič tlačítkový adresný a konvenční (s náhradním sklem, bez klíče)</t>
  </si>
  <si>
    <t>KTPO MOT</t>
  </si>
  <si>
    <t>Trezor motýlkový bez motýlkového zámku, var.12V nebo 24V</t>
  </si>
  <si>
    <t>Motýlkový zámek, včetně 1 ks klíče dle regionu</t>
  </si>
  <si>
    <t>SOL-LX-W/WF/R1/D Maják</t>
  </si>
  <si>
    <t>9-60Vss, 25mA/24V, IP 65, 1Hz, -25 až 70°C, červený, nástěnný</t>
  </si>
  <si>
    <t>ROLP/R/D 9-28Vss,102dB, odběr 16mA/24V, rudá, siréna</t>
  </si>
  <si>
    <t>SWK MHU 117</t>
  </si>
  <si>
    <t>Konfigurační a diagnostický software pro MHU 116 a MHU 117</t>
  </si>
  <si>
    <t>Zkušební plyn a ostatní zkušební přípravky</t>
  </si>
  <si>
    <t>kmpl</t>
  </si>
  <si>
    <t>ZDP - instalace , zprovoznění, spolupráce se servisní organizací (aktualizace smlouvy o pronájmu s HZS a Echoalarm)</t>
  </si>
  <si>
    <t>Provozní kniha EPS</t>
  </si>
  <si>
    <t>Dodávky - EPS - celkem</t>
  </si>
  <si>
    <t>Montážní materiál a práce - EPS</t>
  </si>
  <si>
    <t>2x2x0,8 b2s1d1 vč. uložení (příchytky) - maják</t>
  </si>
  <si>
    <t>m</t>
  </si>
  <si>
    <t>Práce spojené s prověřením , prozkoušením a kontrolou stávající kabeláže.</t>
  </si>
  <si>
    <t>hod</t>
  </si>
  <si>
    <t>Demontáž stávající EPS</t>
  </si>
  <si>
    <t>Ekologická likvidace a odvoz EPS</t>
  </si>
  <si>
    <t>Průrazy stěn vč. zapravení  a výmalby po průrazech ( součást dodávky není nová  výmalba místností a chodeb)</t>
  </si>
  <si>
    <t>Vyhledání a značení stupacích vedení</t>
  </si>
  <si>
    <t>Ostatní zednické výpomoci vyplývajíci z instalací ve  stávajících prostorách</t>
  </si>
  <si>
    <t>Úklid - odvoz odpadu a ostaního materiálu</t>
  </si>
  <si>
    <t>Ostatní montážní materiál (hmoždinky, šrouby, sádra, lišty)</t>
  </si>
  <si>
    <t>Programování, revize,funkční zkouška, zkušební provoz, školení</t>
  </si>
  <si>
    <t>Montážní materiál a práce - EPS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</si>
  <si>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</si>
  <si>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</si>
  <si>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</si>
  <si>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</si>
  <si>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</si>
  <si>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</si>
  <si>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</si>
  <si>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</si>
  <si>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1,00% z montáže: materiál + práce</t>
  </si>
  <si>
    <t>Mezisoučet 2</t>
  </si>
  <si>
    <t>Dodav. dokumentace 1,50% z mezisoučtu 2 (dokumentace skutečného stavu, certifikáty, revize, protokoly)</t>
  </si>
  <si>
    <t>Autorský dozor</t>
  </si>
  <si>
    <t>Technický dozor</t>
  </si>
  <si>
    <t>Základní náklady celkem</t>
  </si>
  <si>
    <t>Náklady celkem</t>
  </si>
  <si>
    <t>Základ a hodnota DPH 15%</t>
  </si>
  <si>
    <t>Náklady celkem s DPH</t>
  </si>
  <si>
    <t>Součty odstavců</t>
  </si>
  <si>
    <t>1</t>
  </si>
  <si>
    <t>12</t>
  </si>
  <si>
    <t>9</t>
  </si>
  <si>
    <t>2</t>
  </si>
  <si>
    <t>5</t>
  </si>
  <si>
    <t>4</t>
  </si>
  <si>
    <t>7</t>
  </si>
  <si>
    <t>3</t>
  </si>
  <si>
    <t>6</t>
  </si>
  <si>
    <t>8</t>
  </si>
  <si>
    <t>10</t>
  </si>
  <si>
    <t>11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</si>
  <si>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</si>
  <si>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</si>
  <si>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</si>
  <si>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</si>
  <si>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</si>
  <si>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</si>
  <si>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</si>
  <si>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</si>
  <si>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</si>
  <si>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</si>
  <si>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</si>
  <si>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</si>
  <si>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</si>
  <si>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</si>
  <si>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</si>
  <si>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</si>
  <si>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</si>
  <si>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</si>
  <si>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</si>
  <si>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</si>
  <si>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</si>
  <si>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</si>
  <si>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</si>
  <si>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</si>
  <si>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</si>
  <si>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</si>
  <si>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</si>
  <si>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D.1.4 - 10 Specifikace - Výkaz /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</si>
</sst>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蠀狩浐֡☸ɣ_x0008_"/>
      <charset val="238"/>
    </font>
    <font>
      <b/>
      <sz val="11"/>
      <color rgb="FF000000"/>
      <name val="敓潧⁥䥕蠀狩浐֡☸ɣ_x0008_"/>
      <charset val="238"/>
    </font>
    <font>
      <b/>
      <sz val="10"/>
      <color rgb="FF000000"/>
      <name val="敓潧⁥䥕蠀狩浐֡☸ɣ_x0008_"/>
      <charset val="238"/>
    </font>
    <font>
      <b/>
      <sz val="9"/>
      <color rgb="FF000000"/>
      <name val="敓潧⁥䥕蠀狩浐֡☸ɣ_x0008_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left"/>
    </xf>
    <xf numFmtId="164" fontId="3" fillId="4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4" fillId="6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4" fontId="3" fillId="4" borderId="1" xfId="0" applyNumberFormat="1" applyFont="1" applyFill="1" applyBorder="1" applyAlignment="1">
      <alignment horizontal="center"/>
    </xf>
    <xf numFmtId="164" fontId="0" fillId="0" borderId="0" xfId="0" applyNumberFormat="1"/>
    <xf numFmtId="0" fontId="1" fillId="2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0" fillId="0" borderId="0" xfId="0" applyNumberFormat="1" applyAlignment="1">
      <alignment vertical="top" wrapText="1"/>
    </xf>
    <xf numFmtId="164" fontId="2" fillId="3" borderId="1" xfId="0" applyNumberFormat="1" applyFont="1" applyFill="1" applyBorder="1" applyAlignment="1">
      <alignment horizontal="left"/>
    </xf>
    <xf numFmtId="164" fontId="1" fillId="5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8C30-A003-47A5-9F01-644827A33371}">
  <sheetPr>
    <pageSetUpPr fitToPage="1"/>
  </sheetPr>
  <dimension ref="A1:B32"/>
  <sheetViews>
    <sheetView tabSelected="1" workbookViewId="0">
      <selection activeCell="E20" sqref="E20"/>
    </sheetView>
  </sheetViews>
  <sheetFormatPr defaultRowHeight="15"/>
  <cols>
    <col min="1" max="1" width="28.42578125" style="1" bestFit="1" customWidth="1"/>
    <col min="2" max="2" width="63.42578125" style="1" bestFit="1" customWidth="1"/>
    <col min="3" max="3" width="0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167</v>
      </c>
    </row>
    <row r="3" spans="1:2">
      <c r="A3" s="2" t="s">
        <v>3</v>
      </c>
      <c r="B3" s="4" t="s">
        <v>4</v>
      </c>
    </row>
    <row r="4" spans="1:2">
      <c r="A4" s="2" t="s">
        <v>5</v>
      </c>
      <c r="B4" s="4" t="s">
        <v>6</v>
      </c>
    </row>
    <row r="5" spans="1:2">
      <c r="A5" s="2" t="s">
        <v>7</v>
      </c>
      <c r="B5" s="4" t="s">
        <v>8</v>
      </c>
    </row>
    <row r="6" spans="1:2">
      <c r="A6" s="2" t="s">
        <v>9</v>
      </c>
      <c r="B6" s="4" t="s">
        <v>10</v>
      </c>
    </row>
    <row r="7" spans="1:2">
      <c r="A7" s="2"/>
      <c r="B7" s="4" t="s">
        <v>11</v>
      </c>
    </row>
    <row r="8" spans="1:2">
      <c r="A8" s="2" t="s">
        <v>12</v>
      </c>
      <c r="B8" s="4" t="s">
        <v>13</v>
      </c>
    </row>
    <row r="9" spans="1:2">
      <c r="A9" s="2" t="s">
        <v>14</v>
      </c>
      <c r="B9" s="4" t="s">
        <v>15</v>
      </c>
    </row>
    <row r="10" spans="1:2">
      <c r="A10" s="2" t="s">
        <v>16</v>
      </c>
      <c r="B10" s="4" t="s">
        <v>17</v>
      </c>
    </row>
    <row r="11" spans="1:2">
      <c r="A11" s="2" t="s">
        <v>18</v>
      </c>
      <c r="B11" s="4" t="s">
        <v>19</v>
      </c>
    </row>
    <row r="12" spans="1:2">
      <c r="A12" s="2" t="s">
        <v>20</v>
      </c>
      <c r="B12" s="4" t="s">
        <v>21</v>
      </c>
    </row>
    <row r="13" spans="1:2">
      <c r="A13" s="2" t="s">
        <v>22</v>
      </c>
      <c r="B13" s="4" t="s">
        <v>23</v>
      </c>
    </row>
    <row r="14" spans="1:2">
      <c r="A14" s="2" t="s">
        <v>24</v>
      </c>
      <c r="B14" s="4" t="s">
        <v>25</v>
      </c>
    </row>
    <row r="15" spans="1:2">
      <c r="A15" s="2" t="s">
        <v>11</v>
      </c>
      <c r="B15" s="5" t="s">
        <v>11</v>
      </c>
    </row>
    <row r="16" spans="1:2">
      <c r="A16" s="2" t="s">
        <v>26</v>
      </c>
      <c r="B16" s="6" t="s">
        <v>27</v>
      </c>
    </row>
    <row r="17" spans="1:2">
      <c r="A17" s="2" t="s">
        <v>28</v>
      </c>
      <c r="B17" s="6" t="s">
        <v>29</v>
      </c>
    </row>
    <row r="18" spans="1:2">
      <c r="A18" s="2" t="s">
        <v>30</v>
      </c>
      <c r="B18" s="6" t="s">
        <v>29</v>
      </c>
    </row>
    <row r="19" spans="1:2">
      <c r="A19" s="2" t="s">
        <v>31</v>
      </c>
      <c r="B19" s="6" t="s">
        <v>32</v>
      </c>
    </row>
    <row r="20" spans="1:2">
      <c r="A20" s="2" t="s">
        <v>33</v>
      </c>
      <c r="B20" s="6" t="s">
        <v>34</v>
      </c>
    </row>
    <row r="21" spans="1:2">
      <c r="A21" s="2" t="s">
        <v>35</v>
      </c>
      <c r="B21" s="6" t="s">
        <v>36</v>
      </c>
    </row>
    <row r="22" spans="1:2">
      <c r="A22" s="2" t="s">
        <v>37</v>
      </c>
      <c r="B22" s="6" t="s">
        <v>38</v>
      </c>
    </row>
    <row r="23" spans="1:2">
      <c r="A23" s="2" t="s">
        <v>39</v>
      </c>
      <c r="B23" s="6" t="s">
        <v>32</v>
      </c>
    </row>
    <row r="24" spans="1:2">
      <c r="A24" s="2" t="s">
        <v>40</v>
      </c>
      <c r="B24" s="6" t="s">
        <v>32</v>
      </c>
    </row>
    <row r="25" spans="1:2">
      <c r="A25" s="2" t="s">
        <v>41</v>
      </c>
      <c r="B25" s="6" t="s">
        <v>32</v>
      </c>
    </row>
    <row r="26" spans="1:2">
      <c r="A26" s="2" t="s">
        <v>42</v>
      </c>
      <c r="B26" s="6" t="s">
        <v>43</v>
      </c>
    </row>
    <row r="27" spans="1:2">
      <c r="A27" s="2" t="s">
        <v>44</v>
      </c>
      <c r="B27" s="6" t="s">
        <v>32</v>
      </c>
    </row>
    <row r="28" spans="1:2">
      <c r="A28" s="2" t="s">
        <v>45</v>
      </c>
      <c r="B28" s="6" t="s">
        <v>32</v>
      </c>
    </row>
    <row r="29" spans="1:2">
      <c r="A29" s="2" t="s">
        <v>46</v>
      </c>
      <c r="B29" s="6" t="s">
        <v>32</v>
      </c>
    </row>
    <row r="30" spans="1:2">
      <c r="A30" s="2" t="s">
        <v>47</v>
      </c>
      <c r="B30" s="6" t="s">
        <v>32</v>
      </c>
    </row>
    <row r="31" spans="1:2" ht="24.75">
      <c r="A31" s="7" t="s">
        <v>48</v>
      </c>
      <c r="B31" s="6" t="s">
        <v>50</v>
      </c>
    </row>
    <row r="32" spans="1:2">
      <c r="A32" s="2"/>
      <c r="B32" s="6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43B6F-CFF6-4FA4-9A51-468E123EC1DB}">
  <sheetPr>
    <pageSetUpPr fitToPage="1"/>
  </sheetPr>
  <dimension ref="A1:C35"/>
  <sheetViews>
    <sheetView showZeros="0" workbookViewId="0">
      <selection activeCell="G18" sqref="G18"/>
    </sheetView>
  </sheetViews>
  <sheetFormatPr defaultRowHeight="15"/>
  <cols>
    <col min="1" max="1" width="85.140625" style="1" bestFit="1" customWidth="1"/>
    <col min="2" max="2" width="15.140625" style="18" bestFit="1" customWidth="1"/>
    <col min="3" max="3" width="11.7109375" style="18" bestFit="1" customWidth="1"/>
    <col min="5" max="5" width="0" hidden="1" customWidth="1"/>
  </cols>
  <sheetData>
    <row r="1" spans="1:3">
      <c r="A1" s="2" t="s">
        <v>0</v>
      </c>
      <c r="B1" s="12" t="s">
        <v>110</v>
      </c>
      <c r="C1" s="12" t="s">
        <v>111</v>
      </c>
    </row>
    <row r="2" spans="1:3">
      <c r="A2" s="4" t="s">
        <v>112</v>
      </c>
      <c r="B2" s="13"/>
      <c r="C2" s="13"/>
    </row>
    <row r="3" spans="1:3">
      <c r="A3" s="5" t="s">
        <v>113</v>
      </c>
      <c r="B3" s="14">
        <f>(Rozpočet!F34)</f>
        <v>0</v>
      </c>
      <c r="C3" s="14"/>
    </row>
    <row r="4" spans="1:3">
      <c r="A4" s="5" t="s">
        <v>114</v>
      </c>
      <c r="B4" s="14">
        <f>B3 * Parametry!B16 / 100</f>
        <v>0</v>
      </c>
      <c r="C4" s="14">
        <f>B3 * Parametry!B17 / 100</f>
        <v>0</v>
      </c>
    </row>
    <row r="5" spans="1:3">
      <c r="A5" s="5" t="s">
        <v>115</v>
      </c>
      <c r="B5" s="14"/>
      <c r="C5" s="14">
        <f>0 + (Rozpočet!F47)</f>
        <v>0</v>
      </c>
    </row>
    <row r="6" spans="1:3">
      <c r="A6" s="5" t="s">
        <v>116</v>
      </c>
      <c r="B6" s="14"/>
      <c r="C6" s="14">
        <f>(Rozpočet!I34) + 0 + (Rozpočet!I47)</f>
        <v>0</v>
      </c>
    </row>
    <row r="7" spans="1:3">
      <c r="A7" s="6" t="s">
        <v>117</v>
      </c>
      <c r="B7" s="15">
        <f>B3 + B4</f>
        <v>0</v>
      </c>
      <c r="C7" s="15">
        <f>C3 + C4 + C5 + C6</f>
        <v>0</v>
      </c>
    </row>
    <row r="8" spans="1:3">
      <c r="A8" s="5" t="s">
        <v>118</v>
      </c>
      <c r="B8" s="14"/>
      <c r="C8" s="14">
        <f>(C5 + C6) * Parametry!B18 / 100</f>
        <v>0</v>
      </c>
    </row>
    <row r="9" spans="1:3">
      <c r="A9" s="5"/>
      <c r="B9" s="14"/>
      <c r="C9" s="14"/>
    </row>
    <row r="10" spans="1:3">
      <c r="A10" s="5"/>
      <c r="B10" s="14"/>
      <c r="C10" s="14"/>
    </row>
    <row r="11" spans="1:3">
      <c r="A11" s="5"/>
      <c r="B11" s="14"/>
      <c r="C11" s="14"/>
    </row>
    <row r="12" spans="1:3">
      <c r="A12" s="6" t="s">
        <v>119</v>
      </c>
      <c r="B12" s="15">
        <f>B7</f>
        <v>0</v>
      </c>
      <c r="C12" s="15">
        <f>C7 + C8 + C9 + C10 + C11</f>
        <v>0</v>
      </c>
    </row>
    <row r="13" spans="1:3">
      <c r="A13" s="5" t="s">
        <v>120</v>
      </c>
      <c r="B13" s="14"/>
      <c r="C13" s="14">
        <f>(B12 + C12) * Parametry!B20 / 100</f>
        <v>0</v>
      </c>
    </row>
    <row r="14" spans="1:3">
      <c r="A14" s="5" t="s">
        <v>121</v>
      </c>
      <c r="B14" s="14"/>
      <c r="C14" s="14">
        <f>(B12 + C12) * Parametry!B21 / 100</f>
        <v>0</v>
      </c>
    </row>
    <row r="15" spans="1:3">
      <c r="A15" s="5" t="s">
        <v>122</v>
      </c>
      <c r="B15" s="14"/>
      <c r="C15" s="14">
        <f>(B7 + C7) * Parametry!B22 / 100</f>
        <v>0</v>
      </c>
    </row>
    <row r="16" spans="1:3">
      <c r="A16" s="4" t="s">
        <v>123</v>
      </c>
      <c r="B16" s="13"/>
      <c r="C16" s="13">
        <f>B12 + C12 + C13 + C14 + C15</f>
        <v>0</v>
      </c>
    </row>
    <row r="17" spans="1:3">
      <c r="A17" s="5" t="s">
        <v>11</v>
      </c>
      <c r="B17" s="14"/>
      <c r="C17" s="14"/>
    </row>
    <row r="18" spans="1:3">
      <c r="A18" s="4"/>
      <c r="B18" s="13"/>
      <c r="C18" s="13"/>
    </row>
    <row r="19" spans="1:3">
      <c r="A19" s="5"/>
      <c r="B19" s="14"/>
      <c r="C19" s="14"/>
    </row>
    <row r="20" spans="1:3">
      <c r="A20" s="5"/>
      <c r="B20" s="14"/>
      <c r="C20" s="14"/>
    </row>
    <row r="21" spans="1:3">
      <c r="A21" s="4"/>
      <c r="B21" s="13"/>
      <c r="C21" s="13"/>
    </row>
    <row r="22" spans="1:3">
      <c r="A22" s="5"/>
      <c r="B22" s="14"/>
      <c r="C22" s="14"/>
    </row>
    <row r="23" spans="1:3">
      <c r="A23" s="5" t="s">
        <v>11</v>
      </c>
      <c r="B23" s="14"/>
      <c r="C23" s="14"/>
    </row>
    <row r="24" spans="1:3">
      <c r="A24" s="3" t="s">
        <v>124</v>
      </c>
      <c r="B24" s="16"/>
      <c r="C24" s="16">
        <f>C16 + C21 + C22</f>
        <v>0</v>
      </c>
    </row>
    <row r="25" spans="1:3">
      <c r="A25" s="5" t="s">
        <v>125</v>
      </c>
      <c r="B25" s="14"/>
      <c r="C25" s="14">
        <f>C24*0.15</f>
        <v>0</v>
      </c>
    </row>
    <row r="26" spans="1:3">
      <c r="A26" s="5"/>
      <c r="B26" s="14"/>
      <c r="C26" s="14"/>
    </row>
    <row r="27" spans="1:3">
      <c r="A27" s="3" t="s">
        <v>126</v>
      </c>
      <c r="B27" s="16"/>
      <c r="C27" s="16">
        <f>C24 + C25 + C26</f>
        <v>0</v>
      </c>
    </row>
    <row r="28" spans="1:3">
      <c r="A28" s="5" t="s">
        <v>11</v>
      </c>
      <c r="B28" s="14"/>
      <c r="C28" s="14"/>
    </row>
    <row r="29" spans="1:3">
      <c r="A29" s="5"/>
      <c r="B29" s="14"/>
      <c r="C29" s="14"/>
    </row>
    <row r="30" spans="1:3">
      <c r="A30" s="5"/>
      <c r="B30" s="14"/>
      <c r="C30" s="14"/>
    </row>
    <row r="31" spans="1:3">
      <c r="A31" s="4" t="s">
        <v>127</v>
      </c>
      <c r="B31" s="17" t="s">
        <v>54</v>
      </c>
      <c r="C31" s="17" t="s">
        <v>57</v>
      </c>
    </row>
    <row r="32" spans="1:3">
      <c r="A32" s="5" t="s">
        <v>61</v>
      </c>
      <c r="B32" s="14">
        <f>(Rozpočet!F34)</f>
        <v>0</v>
      </c>
      <c r="C32" s="14">
        <f>(Rozpočet!I34)</f>
        <v>0</v>
      </c>
    </row>
    <row r="33" spans="1:3">
      <c r="A33" s="5" t="s">
        <v>96</v>
      </c>
      <c r="B33" s="14">
        <f>(Rozpočet!F47)</f>
        <v>0</v>
      </c>
      <c r="C33" s="14">
        <f>(Rozpočet!I47)</f>
        <v>0</v>
      </c>
    </row>
    <row r="34" spans="1:3">
      <c r="A34" s="5" t="s">
        <v>11</v>
      </c>
      <c r="B34" s="14"/>
      <c r="C34" s="14"/>
    </row>
    <row r="35" spans="1:3">
      <c r="A35" s="4"/>
      <c r="B35" s="17"/>
      <c r="C35" s="17"/>
    </row>
  </sheetData>
  <pageMargins left="0.70866141732283472" right="0.70866141732283472" top="0.78740157480314965" bottom="0.78740157480314965" header="0.31496062992125984" footer="0.31496062992125984"/>
  <pageSetup paperSize="9" scale="77" fitToHeight="0" orientation="portrait" r:id="rId1"/>
  <headerFooter>
    <oddHeader>&amp;A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EA856-4C2C-4C2F-B587-36F6BFA593E6}">
  <sheetPr>
    <pageSetUpPr fitToPage="1"/>
  </sheetPr>
  <dimension ref="A1:K48"/>
  <sheetViews>
    <sheetView showZeros="0" workbookViewId="0">
      <selection activeCell="H3" sqref="H3:H49"/>
    </sheetView>
  </sheetViews>
  <sheetFormatPr defaultRowHeight="15"/>
  <cols>
    <col min="1" max="1" width="6.140625" style="1" bestFit="1" customWidth="1"/>
    <col min="2" max="2" width="95.5703125" style="22" customWidth="1"/>
    <col min="3" max="3" width="4.85546875" style="1" bestFit="1" customWidth="1"/>
    <col min="4" max="4" width="6.42578125" style="8" bestFit="1" customWidth="1"/>
    <col min="5" max="5" width="9" style="18" bestFit="1" customWidth="1"/>
    <col min="6" max="6" width="13.5703125" style="18" bestFit="1" customWidth="1"/>
    <col min="7" max="7" width="14.42578125" style="18" hidden="1" customWidth="1"/>
    <col min="8" max="8" width="9" style="18" bestFit="1" customWidth="1"/>
    <col min="9" max="9" width="12.7109375" style="18" bestFit="1" customWidth="1"/>
    <col min="10" max="10" width="9" style="18" bestFit="1" customWidth="1"/>
    <col min="11" max="11" width="11.7109375" style="18" bestFit="1" customWidth="1"/>
  </cols>
  <sheetData>
    <row r="1" spans="1:11">
      <c r="A1" s="2" t="s">
        <v>51</v>
      </c>
      <c r="B1" s="19" t="s">
        <v>0</v>
      </c>
      <c r="C1" s="2" t="s">
        <v>52</v>
      </c>
      <c r="D1" s="9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12" t="s">
        <v>59</v>
      </c>
      <c r="K1" s="12" t="s">
        <v>60</v>
      </c>
    </row>
    <row r="2" spans="1:11">
      <c r="A2" s="3" t="s">
        <v>11</v>
      </c>
      <c r="B2" s="20" t="s">
        <v>61</v>
      </c>
      <c r="C2" s="3" t="s">
        <v>11</v>
      </c>
      <c r="D2" s="10"/>
      <c r="E2" s="16"/>
      <c r="F2" s="16"/>
      <c r="G2" s="23" t="s">
        <v>11</v>
      </c>
      <c r="H2" s="16"/>
      <c r="I2" s="16"/>
      <c r="J2" s="16"/>
      <c r="K2" s="16"/>
    </row>
    <row r="3" spans="1:11">
      <c r="A3" s="5" t="s">
        <v>128</v>
      </c>
      <c r="B3" s="21" t="s">
        <v>62</v>
      </c>
      <c r="C3" s="5" t="s">
        <v>63</v>
      </c>
      <c r="D3" s="11">
        <v>1</v>
      </c>
      <c r="E3" s="14"/>
      <c r="F3" s="14">
        <f>D3*E3</f>
        <v>0</v>
      </c>
      <c r="G3" s="24" t="s">
        <v>11</v>
      </c>
      <c r="H3" s="14"/>
      <c r="I3" s="14">
        <f>D3*H3</f>
        <v>0</v>
      </c>
      <c r="J3" s="14">
        <f t="shared" ref="J3:J33" si="0">E3+H3</f>
        <v>0</v>
      </c>
      <c r="K3" s="14">
        <f t="shared" ref="K3:K33" si="1">F3+I3</f>
        <v>0</v>
      </c>
    </row>
    <row r="4" spans="1:11" ht="36">
      <c r="A4" s="5" t="s">
        <v>131</v>
      </c>
      <c r="B4" s="21" t="s">
        <v>64</v>
      </c>
      <c r="C4" s="5" t="s">
        <v>11</v>
      </c>
      <c r="D4" s="11"/>
      <c r="E4" s="14"/>
      <c r="F4" s="14"/>
      <c r="G4" s="24" t="s">
        <v>11</v>
      </c>
      <c r="H4" s="14"/>
      <c r="I4" s="14"/>
      <c r="J4" s="14">
        <f t="shared" si="0"/>
        <v>0</v>
      </c>
      <c r="K4" s="14">
        <f t="shared" si="1"/>
        <v>0</v>
      </c>
    </row>
    <row r="5" spans="1:11">
      <c r="A5" s="5" t="s">
        <v>135</v>
      </c>
      <c r="B5" s="21" t="s">
        <v>65</v>
      </c>
      <c r="C5" s="5" t="s">
        <v>63</v>
      </c>
      <c r="D5" s="11">
        <v>2</v>
      </c>
      <c r="E5" s="14"/>
      <c r="F5" s="14">
        <f>D5*E5</f>
        <v>0</v>
      </c>
      <c r="G5" s="24" t="s">
        <v>11</v>
      </c>
      <c r="H5" s="14"/>
      <c r="I5" s="14">
        <f>D5*H5</f>
        <v>0</v>
      </c>
      <c r="J5" s="14">
        <f t="shared" si="0"/>
        <v>0</v>
      </c>
      <c r="K5" s="14">
        <f t="shared" si="1"/>
        <v>0</v>
      </c>
    </row>
    <row r="6" spans="1:11">
      <c r="A6" s="5" t="s">
        <v>133</v>
      </c>
      <c r="B6" s="21" t="s">
        <v>66</v>
      </c>
      <c r="C6" s="5" t="s">
        <v>11</v>
      </c>
      <c r="D6" s="11"/>
      <c r="E6" s="14"/>
      <c r="F6" s="14"/>
      <c r="G6" s="24" t="s">
        <v>11</v>
      </c>
      <c r="H6" s="14"/>
      <c r="I6" s="14"/>
      <c r="J6" s="14">
        <f t="shared" si="0"/>
        <v>0</v>
      </c>
      <c r="K6" s="14">
        <f t="shared" si="1"/>
        <v>0</v>
      </c>
    </row>
    <row r="7" spans="1:11">
      <c r="A7" s="5" t="s">
        <v>132</v>
      </c>
      <c r="B7" s="21" t="s">
        <v>67</v>
      </c>
      <c r="C7" s="5" t="s">
        <v>63</v>
      </c>
      <c r="D7" s="11">
        <v>3</v>
      </c>
      <c r="E7" s="14"/>
      <c r="F7" s="14">
        <f>D7*E7</f>
        <v>0</v>
      </c>
      <c r="G7" s="24" t="s">
        <v>11</v>
      </c>
      <c r="H7" s="14"/>
      <c r="I7" s="14">
        <f>D7*H7</f>
        <v>0</v>
      </c>
      <c r="J7" s="14">
        <f t="shared" si="0"/>
        <v>0</v>
      </c>
      <c r="K7" s="14">
        <f t="shared" si="1"/>
        <v>0</v>
      </c>
    </row>
    <row r="8" spans="1:11">
      <c r="A8" s="5" t="s">
        <v>136</v>
      </c>
      <c r="B8" s="21" t="s">
        <v>68</v>
      </c>
      <c r="C8" s="5" t="s">
        <v>11</v>
      </c>
      <c r="D8" s="11"/>
      <c r="E8" s="14"/>
      <c r="F8" s="14"/>
      <c r="G8" s="24" t="s">
        <v>11</v>
      </c>
      <c r="H8" s="14"/>
      <c r="I8" s="14"/>
      <c r="J8" s="14">
        <f t="shared" si="0"/>
        <v>0</v>
      </c>
      <c r="K8" s="14">
        <f t="shared" si="1"/>
        <v>0</v>
      </c>
    </row>
    <row r="9" spans="1:11">
      <c r="A9" s="5" t="s">
        <v>134</v>
      </c>
      <c r="B9" s="21" t="s">
        <v>69</v>
      </c>
      <c r="C9" s="5" t="s">
        <v>63</v>
      </c>
      <c r="D9" s="11">
        <v>1</v>
      </c>
      <c r="E9" s="14"/>
      <c r="F9" s="14">
        <f>D9*E9</f>
        <v>0</v>
      </c>
      <c r="G9" s="24" t="s">
        <v>11</v>
      </c>
      <c r="H9" s="14"/>
      <c r="I9" s="14">
        <f>D9*H9</f>
        <v>0</v>
      </c>
      <c r="J9" s="14">
        <f t="shared" si="0"/>
        <v>0</v>
      </c>
      <c r="K9" s="14">
        <f t="shared" si="1"/>
        <v>0</v>
      </c>
    </row>
    <row r="10" spans="1:11">
      <c r="A10" s="5" t="s">
        <v>137</v>
      </c>
      <c r="B10" s="21" t="s">
        <v>70</v>
      </c>
      <c r="C10" s="5" t="s">
        <v>11</v>
      </c>
      <c r="D10" s="11"/>
      <c r="E10" s="14"/>
      <c r="F10" s="14"/>
      <c r="G10" s="24" t="s">
        <v>11</v>
      </c>
      <c r="H10" s="14"/>
      <c r="I10" s="14"/>
      <c r="J10" s="14">
        <f t="shared" si="0"/>
        <v>0</v>
      </c>
      <c r="K10" s="14">
        <f t="shared" si="1"/>
        <v>0</v>
      </c>
    </row>
    <row r="11" spans="1:11">
      <c r="A11" s="5" t="s">
        <v>130</v>
      </c>
      <c r="B11" s="21" t="s">
        <v>71</v>
      </c>
      <c r="C11" s="5" t="s">
        <v>63</v>
      </c>
      <c r="D11" s="11">
        <v>1</v>
      </c>
      <c r="E11" s="14"/>
      <c r="F11" s="14">
        <f>D11*E11</f>
        <v>0</v>
      </c>
      <c r="G11" s="24" t="s">
        <v>11</v>
      </c>
      <c r="H11" s="14"/>
      <c r="I11" s="14">
        <f>D11*H11</f>
        <v>0</v>
      </c>
      <c r="J11" s="14">
        <f t="shared" si="0"/>
        <v>0</v>
      </c>
      <c r="K11" s="14">
        <f t="shared" si="1"/>
        <v>0</v>
      </c>
    </row>
    <row r="12" spans="1:11">
      <c r="A12" s="5" t="s">
        <v>138</v>
      </c>
      <c r="B12" s="21" t="s">
        <v>72</v>
      </c>
      <c r="C12" s="5" t="s">
        <v>11</v>
      </c>
      <c r="D12" s="11"/>
      <c r="E12" s="14"/>
      <c r="F12" s="14"/>
      <c r="G12" s="24" t="s">
        <v>11</v>
      </c>
      <c r="H12" s="14"/>
      <c r="I12" s="14"/>
      <c r="J12" s="14">
        <f t="shared" si="0"/>
        <v>0</v>
      </c>
      <c r="K12" s="14">
        <f t="shared" si="1"/>
        <v>0</v>
      </c>
    </row>
    <row r="13" spans="1:11">
      <c r="A13" s="5" t="s">
        <v>139</v>
      </c>
      <c r="B13" s="21" t="s">
        <v>73</v>
      </c>
      <c r="C13" s="5" t="s">
        <v>63</v>
      </c>
      <c r="D13" s="11">
        <v>1</v>
      </c>
      <c r="E13" s="14"/>
      <c r="F13" s="14">
        <f>D13*E13</f>
        <v>0</v>
      </c>
      <c r="G13" s="24" t="s">
        <v>11</v>
      </c>
      <c r="H13" s="14"/>
      <c r="I13" s="14">
        <f>D13*H13</f>
        <v>0</v>
      </c>
      <c r="J13" s="14">
        <f t="shared" si="0"/>
        <v>0</v>
      </c>
      <c r="K13" s="14">
        <f t="shared" si="1"/>
        <v>0</v>
      </c>
    </row>
    <row r="14" spans="1:11">
      <c r="A14" s="5" t="s">
        <v>129</v>
      </c>
      <c r="B14" s="21" t="s">
        <v>74</v>
      </c>
      <c r="C14" s="5" t="s">
        <v>11</v>
      </c>
      <c r="D14" s="11"/>
      <c r="E14" s="14"/>
      <c r="F14" s="14"/>
      <c r="G14" s="24" t="s">
        <v>11</v>
      </c>
      <c r="H14" s="14"/>
      <c r="I14" s="14"/>
      <c r="J14" s="14">
        <f t="shared" si="0"/>
        <v>0</v>
      </c>
      <c r="K14" s="14">
        <f t="shared" si="1"/>
        <v>0</v>
      </c>
    </row>
    <row r="15" spans="1:11">
      <c r="A15" s="5" t="s">
        <v>140</v>
      </c>
      <c r="B15" s="21" t="s">
        <v>75</v>
      </c>
      <c r="C15" s="5" t="s">
        <v>63</v>
      </c>
      <c r="D15" s="11">
        <v>1</v>
      </c>
      <c r="E15" s="14"/>
      <c r="F15" s="14">
        <f>D15*E15</f>
        <v>0</v>
      </c>
      <c r="G15" s="24" t="s">
        <v>11</v>
      </c>
      <c r="H15" s="14"/>
      <c r="I15" s="14">
        <f>D15*H15</f>
        <v>0</v>
      </c>
      <c r="J15" s="14">
        <f t="shared" si="0"/>
        <v>0</v>
      </c>
      <c r="K15" s="14">
        <f t="shared" si="1"/>
        <v>0</v>
      </c>
    </row>
    <row r="16" spans="1:11">
      <c r="A16" s="5" t="s">
        <v>141</v>
      </c>
      <c r="B16" s="21" t="s">
        <v>76</v>
      </c>
      <c r="C16" s="5" t="s">
        <v>11</v>
      </c>
      <c r="D16" s="11"/>
      <c r="E16" s="14"/>
      <c r="F16" s="14"/>
      <c r="G16" s="24" t="s">
        <v>11</v>
      </c>
      <c r="H16" s="14"/>
      <c r="I16" s="14"/>
      <c r="J16" s="14">
        <f t="shared" si="0"/>
        <v>0</v>
      </c>
      <c r="K16" s="14">
        <f t="shared" si="1"/>
        <v>0</v>
      </c>
    </row>
    <row r="17" spans="1:11">
      <c r="A17" s="5" t="s">
        <v>50</v>
      </c>
      <c r="B17" s="21" t="s">
        <v>77</v>
      </c>
      <c r="C17" s="5" t="s">
        <v>63</v>
      </c>
      <c r="D17" s="11">
        <v>103</v>
      </c>
      <c r="E17" s="14"/>
      <c r="F17" s="14">
        <f>D17*E17</f>
        <v>0</v>
      </c>
      <c r="G17" s="24" t="s">
        <v>11</v>
      </c>
      <c r="H17" s="14"/>
      <c r="I17" s="14">
        <f>D17*H17</f>
        <v>0</v>
      </c>
      <c r="J17" s="14">
        <f t="shared" si="0"/>
        <v>0</v>
      </c>
      <c r="K17" s="14">
        <f t="shared" si="1"/>
        <v>0</v>
      </c>
    </row>
    <row r="18" spans="1:11">
      <c r="A18" s="5" t="s">
        <v>142</v>
      </c>
      <c r="B18" s="21" t="s">
        <v>78</v>
      </c>
      <c r="C18" s="5" t="s">
        <v>11</v>
      </c>
      <c r="D18" s="11"/>
      <c r="E18" s="14"/>
      <c r="F18" s="14"/>
      <c r="G18" s="24" t="s">
        <v>11</v>
      </c>
      <c r="H18" s="14"/>
      <c r="I18" s="14"/>
      <c r="J18" s="14">
        <f t="shared" si="0"/>
        <v>0</v>
      </c>
      <c r="K18" s="14">
        <f t="shared" si="1"/>
        <v>0</v>
      </c>
    </row>
    <row r="19" spans="1:11">
      <c r="A19" s="5" t="s">
        <v>143</v>
      </c>
      <c r="B19" s="21" t="s">
        <v>79</v>
      </c>
      <c r="C19" s="5" t="s">
        <v>63</v>
      </c>
      <c r="D19" s="11">
        <v>103</v>
      </c>
      <c r="E19" s="14"/>
      <c r="F19" s="14">
        <f>D19*E19</f>
        <v>0</v>
      </c>
      <c r="G19" s="24" t="s">
        <v>11</v>
      </c>
      <c r="H19" s="14"/>
      <c r="I19" s="14">
        <f>D19*H19</f>
        <v>0</v>
      </c>
      <c r="J19" s="14">
        <f t="shared" si="0"/>
        <v>0</v>
      </c>
      <c r="K19" s="14">
        <f t="shared" si="1"/>
        <v>0</v>
      </c>
    </row>
    <row r="20" spans="1:11">
      <c r="A20" s="5" t="s">
        <v>144</v>
      </c>
      <c r="B20" s="21" t="s">
        <v>80</v>
      </c>
      <c r="C20" s="5" t="s">
        <v>11</v>
      </c>
      <c r="D20" s="11"/>
      <c r="E20" s="14"/>
      <c r="F20" s="14"/>
      <c r="G20" s="24" t="s">
        <v>11</v>
      </c>
      <c r="H20" s="14"/>
      <c r="I20" s="14"/>
      <c r="J20" s="14">
        <f t="shared" si="0"/>
        <v>0</v>
      </c>
      <c r="K20" s="14">
        <f t="shared" si="1"/>
        <v>0</v>
      </c>
    </row>
    <row r="21" spans="1:11">
      <c r="A21" s="5" t="s">
        <v>145</v>
      </c>
      <c r="B21" s="21" t="s">
        <v>81</v>
      </c>
      <c r="C21" s="5" t="s">
        <v>63</v>
      </c>
      <c r="D21" s="11">
        <v>7</v>
      </c>
      <c r="E21" s="14"/>
      <c r="F21" s="14">
        <f>D21*E21</f>
        <v>0</v>
      </c>
      <c r="G21" s="24" t="s">
        <v>11</v>
      </c>
      <c r="H21" s="14"/>
      <c r="I21" s="14">
        <f>D21*H21</f>
        <v>0</v>
      </c>
      <c r="J21" s="14">
        <f t="shared" si="0"/>
        <v>0</v>
      </c>
      <c r="K21" s="14">
        <f t="shared" si="1"/>
        <v>0</v>
      </c>
    </row>
    <row r="22" spans="1:11">
      <c r="A22" s="5" t="s">
        <v>146</v>
      </c>
      <c r="B22" s="21" t="s">
        <v>82</v>
      </c>
      <c r="C22" s="5" t="s">
        <v>11</v>
      </c>
      <c r="D22" s="11"/>
      <c r="E22" s="14"/>
      <c r="F22" s="14"/>
      <c r="G22" s="24" t="s">
        <v>11</v>
      </c>
      <c r="H22" s="14"/>
      <c r="I22" s="14"/>
      <c r="J22" s="14">
        <f t="shared" si="0"/>
        <v>0</v>
      </c>
      <c r="K22" s="14">
        <f t="shared" si="1"/>
        <v>0</v>
      </c>
    </row>
    <row r="23" spans="1:11">
      <c r="A23" s="5" t="s">
        <v>49</v>
      </c>
      <c r="B23" s="21" t="s">
        <v>83</v>
      </c>
      <c r="C23" s="5" t="s">
        <v>63</v>
      </c>
      <c r="D23" s="11">
        <v>1</v>
      </c>
      <c r="E23" s="14"/>
      <c r="F23" s="14">
        <f>D23*E23</f>
        <v>0</v>
      </c>
      <c r="G23" s="24" t="s">
        <v>11</v>
      </c>
      <c r="H23" s="14"/>
      <c r="I23" s="14">
        <f>D23*H23</f>
        <v>0</v>
      </c>
      <c r="J23" s="14">
        <f t="shared" si="0"/>
        <v>0</v>
      </c>
      <c r="K23" s="14">
        <f t="shared" si="1"/>
        <v>0</v>
      </c>
    </row>
    <row r="24" spans="1:11">
      <c r="A24" s="5" t="s">
        <v>147</v>
      </c>
      <c r="B24" s="21" t="s">
        <v>84</v>
      </c>
      <c r="C24" s="5" t="s">
        <v>11</v>
      </c>
      <c r="D24" s="11"/>
      <c r="E24" s="14"/>
      <c r="F24" s="14"/>
      <c r="G24" s="24" t="s">
        <v>11</v>
      </c>
      <c r="H24" s="14"/>
      <c r="I24" s="14"/>
      <c r="J24" s="14">
        <f t="shared" si="0"/>
        <v>0</v>
      </c>
      <c r="K24" s="14">
        <f t="shared" si="1"/>
        <v>0</v>
      </c>
    </row>
    <row r="25" spans="1:11">
      <c r="A25" s="5" t="s">
        <v>148</v>
      </c>
      <c r="B25" s="21" t="s">
        <v>85</v>
      </c>
      <c r="C25" s="5" t="s">
        <v>63</v>
      </c>
      <c r="D25" s="11">
        <v>1</v>
      </c>
      <c r="E25" s="14"/>
      <c r="F25" s="14">
        <f>D25*E25</f>
        <v>0</v>
      </c>
      <c r="G25" s="24" t="s">
        <v>11</v>
      </c>
      <c r="H25" s="14"/>
      <c r="I25" s="14">
        <f>D25*H25</f>
        <v>0</v>
      </c>
      <c r="J25" s="14">
        <f t="shared" si="0"/>
        <v>0</v>
      </c>
      <c r="K25" s="14">
        <f t="shared" si="1"/>
        <v>0</v>
      </c>
    </row>
    <row r="26" spans="1:11">
      <c r="A26" s="5" t="s">
        <v>149</v>
      </c>
      <c r="B26" s="21" t="s">
        <v>86</v>
      </c>
      <c r="C26" s="5" t="s">
        <v>63</v>
      </c>
      <c r="D26" s="11">
        <v>1</v>
      </c>
      <c r="E26" s="14"/>
      <c r="F26" s="14">
        <f>D26*E26</f>
        <v>0</v>
      </c>
      <c r="G26" s="24" t="s">
        <v>11</v>
      </c>
      <c r="H26" s="14"/>
      <c r="I26" s="14">
        <f>D26*H26</f>
        <v>0</v>
      </c>
      <c r="J26" s="14">
        <f t="shared" si="0"/>
        <v>0</v>
      </c>
      <c r="K26" s="14">
        <f t="shared" si="1"/>
        <v>0</v>
      </c>
    </row>
    <row r="27" spans="1:11">
      <c r="A27" s="5" t="s">
        <v>150</v>
      </c>
      <c r="B27" s="21" t="s">
        <v>87</v>
      </c>
      <c r="C27" s="5" t="s">
        <v>11</v>
      </c>
      <c r="D27" s="11"/>
      <c r="E27" s="14"/>
      <c r="F27" s="14"/>
      <c r="G27" s="24" t="s">
        <v>11</v>
      </c>
      <c r="H27" s="14"/>
      <c r="I27" s="14"/>
      <c r="J27" s="14">
        <f t="shared" si="0"/>
        <v>0</v>
      </c>
      <c r="K27" s="14">
        <f t="shared" si="1"/>
        <v>0</v>
      </c>
    </row>
    <row r="28" spans="1:11">
      <c r="A28" s="5" t="s">
        <v>151</v>
      </c>
      <c r="B28" s="21" t="s">
        <v>88</v>
      </c>
      <c r="C28" s="5" t="s">
        <v>63</v>
      </c>
      <c r="D28" s="11">
        <v>6</v>
      </c>
      <c r="E28" s="14"/>
      <c r="F28" s="14">
        <f>D28*E28</f>
        <v>0</v>
      </c>
      <c r="G28" s="24" t="s">
        <v>11</v>
      </c>
      <c r="H28" s="14"/>
      <c r="I28" s="14">
        <f>D28*H28</f>
        <v>0</v>
      </c>
      <c r="J28" s="14">
        <f t="shared" si="0"/>
        <v>0</v>
      </c>
      <c r="K28" s="14">
        <f t="shared" si="1"/>
        <v>0</v>
      </c>
    </row>
    <row r="29" spans="1:11">
      <c r="A29" s="5" t="s">
        <v>152</v>
      </c>
      <c r="B29" s="21" t="s">
        <v>89</v>
      </c>
      <c r="C29" s="5" t="s">
        <v>63</v>
      </c>
      <c r="D29" s="11">
        <v>1</v>
      </c>
      <c r="E29" s="14"/>
      <c r="F29" s="14">
        <f>D29*E29</f>
        <v>0</v>
      </c>
      <c r="G29" s="24" t="s">
        <v>11</v>
      </c>
      <c r="H29" s="14"/>
      <c r="I29" s="14">
        <f>D29*H29</f>
        <v>0</v>
      </c>
      <c r="J29" s="14">
        <f t="shared" si="0"/>
        <v>0</v>
      </c>
      <c r="K29" s="14">
        <f t="shared" si="1"/>
        <v>0</v>
      </c>
    </row>
    <row r="30" spans="1:11">
      <c r="A30" s="5" t="s">
        <v>153</v>
      </c>
      <c r="B30" s="21" t="s">
        <v>90</v>
      </c>
      <c r="C30" s="5" t="s">
        <v>11</v>
      </c>
      <c r="D30" s="11"/>
      <c r="E30" s="14"/>
      <c r="F30" s="14"/>
      <c r="G30" s="24" t="s">
        <v>11</v>
      </c>
      <c r="H30" s="14"/>
      <c r="I30" s="14"/>
      <c r="J30" s="14">
        <f t="shared" si="0"/>
        <v>0</v>
      </c>
      <c r="K30" s="14">
        <f t="shared" si="1"/>
        <v>0</v>
      </c>
    </row>
    <row r="31" spans="1:11">
      <c r="A31" s="5" t="s">
        <v>154</v>
      </c>
      <c r="B31" s="21" t="s">
        <v>91</v>
      </c>
      <c r="C31" s="5" t="s">
        <v>92</v>
      </c>
      <c r="D31" s="11">
        <v>1</v>
      </c>
      <c r="E31" s="14"/>
      <c r="F31" s="14">
        <f>D31*E31</f>
        <v>0</v>
      </c>
      <c r="G31" s="24" t="s">
        <v>11</v>
      </c>
      <c r="H31" s="14"/>
      <c r="I31" s="14">
        <f>D31*H31</f>
        <v>0</v>
      </c>
      <c r="J31" s="14">
        <f t="shared" si="0"/>
        <v>0</v>
      </c>
      <c r="K31" s="14">
        <f t="shared" si="1"/>
        <v>0</v>
      </c>
    </row>
    <row r="32" spans="1:11" ht="24">
      <c r="A32" s="5" t="s">
        <v>155</v>
      </c>
      <c r="B32" s="21" t="s">
        <v>93</v>
      </c>
      <c r="C32" s="5" t="s">
        <v>92</v>
      </c>
      <c r="D32" s="11">
        <v>1</v>
      </c>
      <c r="E32" s="14"/>
      <c r="F32" s="14">
        <f>D32*E32</f>
        <v>0</v>
      </c>
      <c r="G32" s="24" t="s">
        <v>11</v>
      </c>
      <c r="H32" s="14"/>
      <c r="I32" s="14">
        <f>D32*H32</f>
        <v>0</v>
      </c>
      <c r="J32" s="14">
        <f t="shared" si="0"/>
        <v>0</v>
      </c>
      <c r="K32" s="14">
        <f t="shared" si="1"/>
        <v>0</v>
      </c>
    </row>
    <row r="33" spans="1:11">
      <c r="A33" s="5" t="s">
        <v>156</v>
      </c>
      <c r="B33" s="21" t="s">
        <v>94</v>
      </c>
      <c r="C33" s="5" t="s">
        <v>63</v>
      </c>
      <c r="D33" s="11">
        <v>1</v>
      </c>
      <c r="E33" s="14"/>
      <c r="F33" s="14">
        <f>D33*E33</f>
        <v>0</v>
      </c>
      <c r="G33" s="24" t="s">
        <v>11</v>
      </c>
      <c r="H33" s="14"/>
      <c r="I33" s="14">
        <f>D33*H33</f>
        <v>0</v>
      </c>
      <c r="J33" s="14">
        <f t="shared" si="0"/>
        <v>0</v>
      </c>
      <c r="K33" s="14">
        <f t="shared" si="1"/>
        <v>0</v>
      </c>
    </row>
    <row r="34" spans="1:11">
      <c r="A34" s="3" t="s">
        <v>11</v>
      </c>
      <c r="B34" s="20" t="s">
        <v>95</v>
      </c>
      <c r="C34" s="3" t="s">
        <v>11</v>
      </c>
      <c r="D34" s="10"/>
      <c r="E34" s="16"/>
      <c r="F34" s="16">
        <f>SUM(F3:F33)</f>
        <v>0</v>
      </c>
      <c r="G34" s="23" t="s">
        <v>11</v>
      </c>
      <c r="H34" s="16"/>
      <c r="I34" s="16">
        <f>SUM(I3:I33)</f>
        <v>0</v>
      </c>
      <c r="J34" s="16"/>
      <c r="K34" s="16">
        <f>SUM(K3:K33)</f>
        <v>0</v>
      </c>
    </row>
    <row r="35" spans="1:11">
      <c r="A35" s="5" t="s">
        <v>11</v>
      </c>
      <c r="B35" s="21" t="s">
        <v>11</v>
      </c>
      <c r="C35" s="5" t="s">
        <v>11</v>
      </c>
      <c r="D35" s="11"/>
      <c r="E35" s="14"/>
      <c r="F35" s="14"/>
      <c r="G35" s="24" t="s">
        <v>11</v>
      </c>
      <c r="H35" s="14"/>
      <c r="I35" s="14"/>
      <c r="J35" s="14"/>
      <c r="K35" s="14"/>
    </row>
    <row r="36" spans="1:11">
      <c r="A36" s="3" t="s">
        <v>11</v>
      </c>
      <c r="B36" s="20" t="s">
        <v>96</v>
      </c>
      <c r="C36" s="3" t="s">
        <v>11</v>
      </c>
      <c r="D36" s="10"/>
      <c r="E36" s="16"/>
      <c r="F36" s="16"/>
      <c r="G36" s="23" t="s">
        <v>11</v>
      </c>
      <c r="H36" s="16"/>
      <c r="I36" s="16"/>
      <c r="J36" s="16"/>
      <c r="K36" s="16"/>
    </row>
    <row r="37" spans="1:11">
      <c r="A37" s="5" t="s">
        <v>157</v>
      </c>
      <c r="B37" s="21" t="s">
        <v>97</v>
      </c>
      <c r="C37" s="5" t="s">
        <v>98</v>
      </c>
      <c r="D37" s="11">
        <v>20</v>
      </c>
      <c r="E37" s="14"/>
      <c r="F37" s="14">
        <f t="shared" ref="F37:F46" si="2">D37*E37</f>
        <v>0</v>
      </c>
      <c r="G37" s="24" t="s">
        <v>11</v>
      </c>
      <c r="H37" s="14"/>
      <c r="I37" s="14">
        <f t="shared" ref="I37:I46" si="3">D37*H37</f>
        <v>0</v>
      </c>
      <c r="J37" s="14">
        <f t="shared" ref="J37:J46" si="4">E37+H37</f>
        <v>0</v>
      </c>
      <c r="K37" s="14">
        <f t="shared" ref="K37:K46" si="5">F37+I37</f>
        <v>0</v>
      </c>
    </row>
    <row r="38" spans="1:11">
      <c r="A38" s="5" t="s">
        <v>158</v>
      </c>
      <c r="B38" s="21" t="s">
        <v>99</v>
      </c>
      <c r="C38" s="5" t="s">
        <v>100</v>
      </c>
      <c r="D38" s="11">
        <v>80</v>
      </c>
      <c r="E38" s="14"/>
      <c r="F38" s="14">
        <f t="shared" si="2"/>
        <v>0</v>
      </c>
      <c r="G38" s="24" t="s">
        <v>11</v>
      </c>
      <c r="H38" s="14"/>
      <c r="I38" s="14">
        <f t="shared" si="3"/>
        <v>0</v>
      </c>
      <c r="J38" s="14">
        <f t="shared" si="4"/>
        <v>0</v>
      </c>
      <c r="K38" s="14">
        <f t="shared" si="5"/>
        <v>0</v>
      </c>
    </row>
    <row r="39" spans="1:11">
      <c r="A39" s="5" t="s">
        <v>159</v>
      </c>
      <c r="B39" s="21" t="s">
        <v>101</v>
      </c>
      <c r="C39" s="5" t="s">
        <v>100</v>
      </c>
      <c r="D39" s="11">
        <v>48</v>
      </c>
      <c r="E39" s="14"/>
      <c r="F39" s="14">
        <f t="shared" si="2"/>
        <v>0</v>
      </c>
      <c r="G39" s="24" t="s">
        <v>11</v>
      </c>
      <c r="H39" s="14"/>
      <c r="I39" s="14">
        <f t="shared" si="3"/>
        <v>0</v>
      </c>
      <c r="J39" s="14">
        <f t="shared" si="4"/>
        <v>0</v>
      </c>
      <c r="K39" s="14">
        <f t="shared" si="5"/>
        <v>0</v>
      </c>
    </row>
    <row r="40" spans="1:11">
      <c r="A40" s="5" t="s">
        <v>160</v>
      </c>
      <c r="B40" s="21" t="s">
        <v>102</v>
      </c>
      <c r="C40" s="5" t="s">
        <v>92</v>
      </c>
      <c r="D40" s="11">
        <v>1</v>
      </c>
      <c r="E40" s="14"/>
      <c r="F40" s="14">
        <f t="shared" si="2"/>
        <v>0</v>
      </c>
      <c r="G40" s="24" t="s">
        <v>11</v>
      </c>
      <c r="H40" s="14"/>
      <c r="I40" s="14">
        <f t="shared" si="3"/>
        <v>0</v>
      </c>
      <c r="J40" s="14">
        <f t="shared" si="4"/>
        <v>0</v>
      </c>
      <c r="K40" s="14">
        <f t="shared" si="5"/>
        <v>0</v>
      </c>
    </row>
    <row r="41" spans="1:11">
      <c r="A41" s="5" t="s">
        <v>161</v>
      </c>
      <c r="B41" s="21" t="s">
        <v>103</v>
      </c>
      <c r="C41" s="5" t="s">
        <v>63</v>
      </c>
      <c r="D41" s="11">
        <v>4</v>
      </c>
      <c r="E41" s="14"/>
      <c r="F41" s="14">
        <f t="shared" si="2"/>
        <v>0</v>
      </c>
      <c r="G41" s="24" t="s">
        <v>11</v>
      </c>
      <c r="H41" s="14"/>
      <c r="I41" s="14">
        <f t="shared" si="3"/>
        <v>0</v>
      </c>
      <c r="J41" s="14">
        <f t="shared" si="4"/>
        <v>0</v>
      </c>
      <c r="K41" s="14">
        <f t="shared" si="5"/>
        <v>0</v>
      </c>
    </row>
    <row r="42" spans="1:11">
      <c r="A42" s="5" t="s">
        <v>162</v>
      </c>
      <c r="B42" s="21" t="s">
        <v>104</v>
      </c>
      <c r="C42" s="5" t="s">
        <v>100</v>
      </c>
      <c r="D42" s="11">
        <v>24</v>
      </c>
      <c r="E42" s="14"/>
      <c r="F42" s="14">
        <f t="shared" si="2"/>
        <v>0</v>
      </c>
      <c r="G42" s="24" t="s">
        <v>11</v>
      </c>
      <c r="H42" s="14"/>
      <c r="I42" s="14">
        <f t="shared" si="3"/>
        <v>0</v>
      </c>
      <c r="J42" s="14">
        <f t="shared" si="4"/>
        <v>0</v>
      </c>
      <c r="K42" s="14">
        <f t="shared" si="5"/>
        <v>0</v>
      </c>
    </row>
    <row r="43" spans="1:11">
      <c r="A43" s="5" t="s">
        <v>163</v>
      </c>
      <c r="B43" s="21" t="s">
        <v>105</v>
      </c>
      <c r="C43" s="5" t="s">
        <v>100</v>
      </c>
      <c r="D43" s="11">
        <v>12</v>
      </c>
      <c r="E43" s="14"/>
      <c r="F43" s="14">
        <f t="shared" si="2"/>
        <v>0</v>
      </c>
      <c r="G43" s="24" t="s">
        <v>11</v>
      </c>
      <c r="H43" s="14"/>
      <c r="I43" s="14">
        <f t="shared" si="3"/>
        <v>0</v>
      </c>
      <c r="J43" s="14">
        <f t="shared" si="4"/>
        <v>0</v>
      </c>
      <c r="K43" s="14">
        <f t="shared" si="5"/>
        <v>0</v>
      </c>
    </row>
    <row r="44" spans="1:11">
      <c r="A44" s="5" t="s">
        <v>164</v>
      </c>
      <c r="B44" s="21" t="s">
        <v>106</v>
      </c>
      <c r="C44" s="5" t="s">
        <v>100</v>
      </c>
      <c r="D44" s="11">
        <v>8</v>
      </c>
      <c r="E44" s="14"/>
      <c r="F44" s="14">
        <f t="shared" si="2"/>
        <v>0</v>
      </c>
      <c r="G44" s="24" t="s">
        <v>11</v>
      </c>
      <c r="H44" s="14"/>
      <c r="I44" s="14">
        <f t="shared" si="3"/>
        <v>0</v>
      </c>
      <c r="J44" s="14">
        <f t="shared" si="4"/>
        <v>0</v>
      </c>
      <c r="K44" s="14">
        <f t="shared" si="5"/>
        <v>0</v>
      </c>
    </row>
    <row r="45" spans="1:11">
      <c r="A45" s="5" t="s">
        <v>165</v>
      </c>
      <c r="B45" s="21" t="s">
        <v>107</v>
      </c>
      <c r="C45" s="5" t="s">
        <v>92</v>
      </c>
      <c r="D45" s="11">
        <v>1</v>
      </c>
      <c r="E45" s="14"/>
      <c r="F45" s="14">
        <f t="shared" si="2"/>
        <v>0</v>
      </c>
      <c r="G45" s="24" t="s">
        <v>11</v>
      </c>
      <c r="H45" s="14"/>
      <c r="I45" s="14">
        <f t="shared" si="3"/>
        <v>0</v>
      </c>
      <c r="J45" s="14">
        <f t="shared" si="4"/>
        <v>0</v>
      </c>
      <c r="K45" s="14">
        <f t="shared" si="5"/>
        <v>0</v>
      </c>
    </row>
    <row r="46" spans="1:11">
      <c r="A46" s="5" t="s">
        <v>166</v>
      </c>
      <c r="B46" s="21" t="s">
        <v>108</v>
      </c>
      <c r="C46" s="5" t="s">
        <v>100</v>
      </c>
      <c r="D46" s="11">
        <v>48</v>
      </c>
      <c r="E46" s="14"/>
      <c r="F46" s="14">
        <f t="shared" si="2"/>
        <v>0</v>
      </c>
      <c r="G46" s="24" t="s">
        <v>11</v>
      </c>
      <c r="H46" s="14"/>
      <c r="I46" s="14">
        <f t="shared" si="3"/>
        <v>0</v>
      </c>
      <c r="J46" s="14">
        <f t="shared" si="4"/>
        <v>0</v>
      </c>
      <c r="K46" s="14">
        <f t="shared" si="5"/>
        <v>0</v>
      </c>
    </row>
    <row r="47" spans="1:11">
      <c r="A47" s="3" t="s">
        <v>11</v>
      </c>
      <c r="B47" s="20" t="s">
        <v>109</v>
      </c>
      <c r="C47" s="3" t="s">
        <v>11</v>
      </c>
      <c r="D47" s="10"/>
      <c r="E47" s="16"/>
      <c r="F47" s="16">
        <f>SUM(F37:F46)</f>
        <v>0</v>
      </c>
      <c r="G47" s="23" t="s">
        <v>11</v>
      </c>
      <c r="H47" s="16"/>
      <c r="I47" s="16">
        <f>SUM(I37:I46)</f>
        <v>0</v>
      </c>
      <c r="J47" s="16"/>
      <c r="K47" s="16">
        <f>SUM(K37:K46)</f>
        <v>0</v>
      </c>
    </row>
    <row r="48" spans="1:11">
      <c r="A48" s="5" t="s">
        <v>11</v>
      </c>
      <c r="B48" s="21" t="s">
        <v>11</v>
      </c>
      <c r="C48" s="5" t="s">
        <v>11</v>
      </c>
      <c r="D48" s="11"/>
      <c r="E48" s="14"/>
      <c r="F48" s="14"/>
      <c r="G48" s="24" t="s">
        <v>11</v>
      </c>
      <c r="H48" s="14"/>
      <c r="I48" s="14"/>
      <c r="J48" s="14"/>
      <c r="K48" s="14"/>
    </row>
  </sheetData>
  <phoneticPr fontId="5" type="noConversion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>
    <oddHeader>&amp;A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2023-03-30T11:33:48Z</cp:lastPrinted>
  <dcterms:created xsi:type="dcterms:W3CDTF">2023-03-30T11:25:49Z</dcterms:created>
  <dcterms:modified xsi:type="dcterms:W3CDTF">2023-03-30T11:34:27Z</dcterms:modified>
</cp:coreProperties>
</file>